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6665" windowHeight="9810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Titles" localSheetId="1">'виды ремонта'!$3:$7</definedName>
    <definedName name="_xlnm.Print_Titles" localSheetId="0">'перечень МКД'!$3:$7</definedName>
    <definedName name="_xlnm.Print_Area" localSheetId="2">показатели!$A$1:$F$13</definedName>
    <definedName name="Перечень">#REF!</definedName>
    <definedName name="Перечень2">#REF!</definedName>
    <definedName name="Перечень3">#REF!</definedName>
  </definedNames>
  <calcPr calcId="144525" calcMode="manual"/>
</workbook>
</file>

<file path=xl/calcChain.xml><?xml version="1.0" encoding="utf-8"?>
<calcChain xmlns="http://schemas.openxmlformats.org/spreadsheetml/2006/main">
  <c r="K22" i="1" l="1"/>
  <c r="J22" i="1"/>
  <c r="C11" i="3" s="1"/>
  <c r="T18" i="1"/>
  <c r="T16" i="1"/>
  <c r="T15" i="1"/>
  <c r="T22" i="1" s="1"/>
  <c r="T17" i="1"/>
  <c r="T19" i="1"/>
  <c r="S17" i="1"/>
  <c r="S20" i="1"/>
  <c r="R21" i="1"/>
  <c r="S21" i="1" s="1"/>
  <c r="R20" i="1"/>
  <c r="R19" i="1"/>
  <c r="S19" i="1" s="1"/>
  <c r="R18" i="1"/>
  <c r="S18" i="1" s="1"/>
  <c r="R17" i="1"/>
  <c r="R16" i="1"/>
  <c r="S16" i="1" s="1"/>
  <c r="R15" i="1"/>
  <c r="S15" i="1" s="1"/>
  <c r="AC22" i="4"/>
  <c r="R22" i="4"/>
  <c r="S19" i="4"/>
  <c r="S22" i="4" s="1"/>
  <c r="I19" i="4" l="1"/>
  <c r="R22" i="1"/>
  <c r="C10" i="3"/>
  <c r="M22" i="1"/>
  <c r="I22" i="4" l="1"/>
  <c r="N19" i="1"/>
  <c r="N22" i="1" s="1"/>
  <c r="I13" i="4"/>
  <c r="F11" i="3" l="1"/>
  <c r="F10" i="3"/>
  <c r="T21" i="1"/>
  <c r="T20" i="1"/>
  <c r="X22" i="4" l="1"/>
  <c r="Y21" i="4"/>
  <c r="I21" i="4" s="1"/>
  <c r="N21" i="1" s="1"/>
  <c r="S18" i="4"/>
  <c r="I18" i="4" s="1"/>
  <c r="N18" i="1" s="1"/>
  <c r="S17" i="4"/>
  <c r="I17" i="4" s="1"/>
  <c r="N17" i="1" s="1"/>
  <c r="S16" i="4"/>
  <c r="I16" i="4" s="1"/>
  <c r="N16" i="1" s="1"/>
  <c r="S15" i="4"/>
  <c r="Y20" i="4"/>
  <c r="Y22" i="4" s="1"/>
  <c r="I15" i="4" l="1"/>
  <c r="N15" i="1" s="1"/>
  <c r="I20" i="4"/>
  <c r="N20" i="1" s="1"/>
  <c r="S22" i="1" s="1"/>
</calcChain>
</file>

<file path=xl/sharedStrings.xml><?xml version="1.0" encoding="utf-8"?>
<sst xmlns="http://schemas.openxmlformats.org/spreadsheetml/2006/main" count="232" uniqueCount="88">
  <si>
    <t>Х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</si>
  <si>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</si>
  <si>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</si>
  <si>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</si>
  <si>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</si>
  <si>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</si>
  <si>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</si>
  <si>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</si>
  <si>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</si>
  <si>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</si>
  <si>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</si>
  <si>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</si>
  <si>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</si>
  <si>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</si>
  <si>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</si>
  <si>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</si>
  <si>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</si>
  <si>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</si>
  <si>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</si>
  <si>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</si>
  <si>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</si>
  <si>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</si>
  <si>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</si>
  <si>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</si>
  <si>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</si>
  <si>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</si>
  <si>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</si>
  <si>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</si>
  <si>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</si>
  <si>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</si>
  <si>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</si>
  <si>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</si>
  <si>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</si>
  <si>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</si>
  <si>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</si>
  <si>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</si>
  <si>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</si>
  <si>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</si>
  <si>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</si>
  <si>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</si>
  <si>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</si>
  <si>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</si>
  <si>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Итого по муниципальному образованию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</si>
  <si>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</si>
  <si>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</si>
  <si>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</si>
  <si>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первый год реализации краткосрочного плана**</t>
  </si>
  <si>
    <t>второй год реализации краткосрочного плана**</t>
  </si>
  <si>
    <t>третий год реализации краткосрочного плана**</t>
  </si>
  <si>
    <t>Итого по первому году реализации краткосрочного плана**</t>
  </si>
  <si>
    <t>Итого по второму году реализации краткосрочного плана**</t>
  </si>
  <si>
    <t>Третий год реализации краткосрочного плана**</t>
  </si>
  <si>
    <t>Второй год реализации краткосрочного плана**</t>
  </si>
  <si>
    <t>Первый год реализации краткосрочного плана**</t>
  </si>
  <si>
    <t>Итого по третьему году реализации краткосрочного плана**</t>
  </si>
  <si>
    <t xml:space="preserve">Приложение № 1
к Приказу министерства строительства и
 жилищно-коммунального хозяйства Калужской области
от ____________  № ____
"Приложение № 1
к Приказу министерства строительства и
 жилищно-коммунального хозяйства Калужской области
от 15.04.2014 № 138
</t>
  </si>
  <si>
    <t>** - согласно постановлению Правительства Калужской области от 07.04.2014 № 221 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</si>
  <si>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Приложение № 2
к Приказу министерства строительства и
 жилищно-коммунального хозяйства Калужской области
от ____________  № ____
"Приложение № 2
к Приказу министерства строительства и
 жилищно-коммунального хозяйства Калужской области
от 15.04.2014 № 138</t>
  </si>
  <si>
    <t>** - согласно постановлению Правительства Калужской области от 07.04.2014 № 221 "Об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</si>
  <si>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</si>
  <si>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</si>
  <si>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</si>
  <si>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</si>
  <si>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</si>
  <si>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</si>
  <si>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</si>
  <si>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</si>
  <si>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</si>
  <si>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</si>
  <si>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</si>
  <si>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</si>
  <si>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>Приложение № 3
к Приказу министерства строительства и
 жилищно-коммунального хозяйства Калужской области
от ____________  № ____
"Приложение № 3
к Приказу министерства строительства и
 жилищно-коммунального хозяйства Калужской области
от 15.04.2014 № 138</t>
  </si>
  <si>
    <t xml:space="preserve"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</si>
  <si>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</si>
  <si>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</si>
  <si>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</si>
  <si>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>город</t>
  </si>
  <si>
    <t>Киров</t>
  </si>
  <si>
    <t>улица</t>
  </si>
  <si>
    <t>Пушкина</t>
  </si>
  <si>
    <t xml:space="preserve">Жмакина </t>
  </si>
  <si>
    <t>2В</t>
  </si>
  <si>
    <t>Мира</t>
  </si>
  <si>
    <t>переулок</t>
  </si>
  <si>
    <t>Гоголя</t>
  </si>
  <si>
    <t>Куракина</t>
  </si>
  <si>
    <t>К.Маркса</t>
  </si>
  <si>
    <t>32а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</si>
</sst>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5" fillId="0" borderId="0"/>
    <xf numFmtId="0" fontId="16" fillId="0" borderId="0"/>
  </cellStyleXfs>
  <cellXfs count="83"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/>
    </xf>
    <xf numFmtId="0" fontId="17" fillId="0" borderId="1" xfId="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24"/>
  <sheetViews>
    <sheetView tabSelected="1" view="pageBreakPreview" topLeftCell="A7" zoomScale="70" zoomScaleSheetLayoutView="70" workbookViewId="0">
      <selection activeCell="N22" sqref="N22"/>
    </sheetView>
  </sheetViews>
  <sheetFormatPr defaultRowHeight="15" x14ac:dyDescent="0.25"/>
  <cols>
    <col min="1" max="1" width="4.7109375" customWidth="1"/>
    <col min="2" max="2" width="6.85546875" customWidth="1"/>
    <col min="3" max="3" width="10.140625" customWidth="1"/>
    <col min="4" max="4" width="7" customWidth="1"/>
    <col min="5" max="5" width="12" customWidth="1"/>
    <col min="6" max="7" width="4.5703125" customWidth="1"/>
    <col min="8" max="9" width="9.85546875" customWidth="1"/>
    <col min="10" max="10" width="10.140625" customWidth="1"/>
    <col min="11" max="11" width="12.7109375" customWidth="1"/>
    <col min="12" max="12" width="12.42578125" customWidth="1"/>
    <col min="13" max="13" width="9" customWidth="1"/>
    <col min="14" max="14" width="16.42578125" customWidth="1"/>
    <col min="15" max="15" width="10.5703125" bestFit="1" customWidth="1"/>
    <col min="16" max="16" width="9.28515625" customWidth="1"/>
    <col min="17" max="17" width="6.85546875" customWidth="1"/>
    <col min="18" max="18" width="17.42578125" customWidth="1"/>
    <col min="19" max="19" width="11.5703125" customWidth="1"/>
    <col min="20" max="20" width="11.140625" customWidth="1"/>
    <col min="21" max="21" width="10.5703125" customWidth="1"/>
  </cols>
  <sheetData>
    <row r="1" spans="1:21" ht="17.25" customHeight="1" x14ac:dyDescent="0.25">
      <c r="K1" s="44" t="s">
        <v>55</v>
      </c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15.75" x14ac:dyDescent="0.25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59.25" customHeight="1" x14ac:dyDescent="0.25">
      <c r="A3" s="46" t="s">
        <v>17</v>
      </c>
      <c r="B3" s="61" t="s">
        <v>37</v>
      </c>
      <c r="C3" s="61"/>
      <c r="D3" s="61"/>
      <c r="E3" s="61"/>
      <c r="F3" s="61"/>
      <c r="G3" s="61"/>
      <c r="H3" s="61"/>
      <c r="I3" s="49" t="s">
        <v>70</v>
      </c>
      <c r="J3" s="49" t="s">
        <v>16</v>
      </c>
      <c r="K3" s="52" t="s">
        <v>15</v>
      </c>
      <c r="L3" s="53"/>
      <c r="M3" s="49" t="s">
        <v>14</v>
      </c>
      <c r="N3" s="52" t="s">
        <v>13</v>
      </c>
      <c r="O3" s="54"/>
      <c r="P3" s="54"/>
      <c r="Q3" s="54"/>
      <c r="R3" s="53"/>
      <c r="S3" s="49" t="s">
        <v>12</v>
      </c>
      <c r="T3" s="49" t="s">
        <v>11</v>
      </c>
      <c r="U3" s="49" t="s">
        <v>10</v>
      </c>
    </row>
    <row r="4" spans="1:21" ht="15" customHeight="1" x14ac:dyDescent="0.25">
      <c r="A4" s="47"/>
      <c r="B4" s="49" t="s">
        <v>24</v>
      </c>
      <c r="C4" s="49" t="s">
        <v>36</v>
      </c>
      <c r="D4" s="49" t="s">
        <v>34</v>
      </c>
      <c r="E4" s="49" t="s">
        <v>25</v>
      </c>
      <c r="F4" s="49" t="s">
        <v>26</v>
      </c>
      <c r="G4" s="49" t="s">
        <v>27</v>
      </c>
      <c r="H4" s="49" t="s">
        <v>28</v>
      </c>
      <c r="I4" s="50"/>
      <c r="J4" s="50"/>
      <c r="K4" s="49" t="s">
        <v>8</v>
      </c>
      <c r="L4" s="49" t="s">
        <v>9</v>
      </c>
      <c r="M4" s="50"/>
      <c r="N4" s="49" t="s">
        <v>8</v>
      </c>
      <c r="O4" s="52" t="s">
        <v>7</v>
      </c>
      <c r="P4" s="54"/>
      <c r="Q4" s="54"/>
      <c r="R4" s="53"/>
      <c r="S4" s="50"/>
      <c r="T4" s="50"/>
      <c r="U4" s="50"/>
    </row>
    <row r="5" spans="1:21" ht="210.75" customHeight="1" x14ac:dyDescent="0.25">
      <c r="A5" s="47"/>
      <c r="B5" s="50"/>
      <c r="C5" s="50"/>
      <c r="D5" s="50"/>
      <c r="E5" s="50"/>
      <c r="F5" s="50"/>
      <c r="G5" s="50"/>
      <c r="H5" s="50"/>
      <c r="I5" s="50"/>
      <c r="J5" s="51"/>
      <c r="K5" s="51"/>
      <c r="L5" s="51"/>
      <c r="M5" s="51"/>
      <c r="N5" s="51"/>
      <c r="O5" s="27" t="s">
        <v>43</v>
      </c>
      <c r="P5" s="27" t="s">
        <v>6</v>
      </c>
      <c r="Q5" s="27" t="s">
        <v>5</v>
      </c>
      <c r="R5" s="27" t="s">
        <v>4</v>
      </c>
      <c r="S5" s="51"/>
      <c r="T5" s="51"/>
      <c r="U5" s="50"/>
    </row>
    <row r="6" spans="1:21" ht="15.75" x14ac:dyDescent="0.25">
      <c r="A6" s="48"/>
      <c r="B6" s="51"/>
      <c r="C6" s="51"/>
      <c r="D6" s="51"/>
      <c r="E6" s="51"/>
      <c r="F6" s="51"/>
      <c r="G6" s="51"/>
      <c r="H6" s="51"/>
      <c r="I6" s="51"/>
      <c r="J6" s="26" t="s">
        <v>3</v>
      </c>
      <c r="K6" s="26" t="s">
        <v>3</v>
      </c>
      <c r="L6" s="26" t="s">
        <v>3</v>
      </c>
      <c r="M6" s="26" t="s">
        <v>2</v>
      </c>
      <c r="N6" s="26" t="s">
        <v>69</v>
      </c>
      <c r="O6" s="26" t="s">
        <v>69</v>
      </c>
      <c r="P6" s="26" t="s">
        <v>69</v>
      </c>
      <c r="Q6" s="26" t="s">
        <v>69</v>
      </c>
      <c r="R6" s="26" t="s">
        <v>69</v>
      </c>
      <c r="S6" s="26" t="s">
        <v>1</v>
      </c>
      <c r="T6" s="26" t="s">
        <v>1</v>
      </c>
      <c r="U6" s="51"/>
    </row>
    <row r="7" spans="1:21" ht="15.75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  <c r="S7" s="21">
        <v>19</v>
      </c>
      <c r="T7" s="21">
        <v>20</v>
      </c>
      <c r="U7" s="21">
        <v>21</v>
      </c>
    </row>
    <row r="8" spans="1:21" ht="15.75" x14ac:dyDescent="0.25">
      <c r="A8" s="55" t="s">
        <v>53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7"/>
    </row>
    <row r="9" spans="1:21" ht="15.75" x14ac:dyDescent="0.25">
      <c r="A9" s="20">
        <v>1</v>
      </c>
      <c r="B9" s="20" t="s">
        <v>45</v>
      </c>
      <c r="C9" s="20" t="s">
        <v>45</v>
      </c>
      <c r="D9" s="20" t="s">
        <v>45</v>
      </c>
      <c r="E9" s="20" t="s">
        <v>45</v>
      </c>
      <c r="F9" s="20"/>
      <c r="G9" s="20"/>
      <c r="H9" s="22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39" customHeight="1" x14ac:dyDescent="0.25">
      <c r="A10" s="58" t="s">
        <v>49</v>
      </c>
      <c r="B10" s="59"/>
      <c r="C10" s="59"/>
      <c r="D10" s="59"/>
      <c r="E10" s="59"/>
      <c r="F10" s="59"/>
      <c r="G10" s="59"/>
      <c r="H10" s="60"/>
      <c r="I10" s="21" t="s"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 t="s">
        <v>0</v>
      </c>
      <c r="T10" s="21" t="s">
        <v>0</v>
      </c>
      <c r="U10" s="21" t="s">
        <v>0</v>
      </c>
    </row>
    <row r="11" spans="1:21" ht="15.75" x14ac:dyDescent="0.25">
      <c r="A11" s="55" t="s">
        <v>52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7"/>
    </row>
    <row r="12" spans="1:21" ht="47.25" customHeight="1" x14ac:dyDescent="0.25">
      <c r="A12" s="30">
        <v>1</v>
      </c>
      <c r="B12" s="30" t="s">
        <v>76</v>
      </c>
      <c r="C12" s="30" t="s">
        <v>77</v>
      </c>
      <c r="D12" s="30" t="s">
        <v>78</v>
      </c>
      <c r="E12" s="30" t="s">
        <v>79</v>
      </c>
      <c r="F12" s="30">
        <v>12</v>
      </c>
      <c r="G12" s="20"/>
      <c r="H12" s="22"/>
      <c r="I12" s="21">
        <v>1953</v>
      </c>
      <c r="J12" s="21">
        <v>827.32</v>
      </c>
      <c r="K12" s="21">
        <v>827.32</v>
      </c>
      <c r="L12" s="21"/>
      <c r="M12" s="21">
        <v>34</v>
      </c>
      <c r="N12" s="32">
        <v>9126033.6699999999</v>
      </c>
      <c r="O12" s="21">
        <v>0</v>
      </c>
      <c r="P12" s="21">
        <v>0</v>
      </c>
      <c r="Q12" s="21">
        <v>0</v>
      </c>
      <c r="R12" s="32">
        <v>9126033.6699999999</v>
      </c>
      <c r="S12" s="32">
        <v>11031</v>
      </c>
      <c r="T12" s="32">
        <v>10801</v>
      </c>
      <c r="U12" s="21">
        <v>12.202400000000001</v>
      </c>
    </row>
    <row r="13" spans="1:21" ht="30.75" customHeight="1" x14ac:dyDescent="0.25">
      <c r="A13" s="58" t="s">
        <v>50</v>
      </c>
      <c r="B13" s="59"/>
      <c r="C13" s="59"/>
      <c r="D13" s="59"/>
      <c r="E13" s="59"/>
      <c r="F13" s="59"/>
      <c r="G13" s="59"/>
      <c r="H13" s="60"/>
      <c r="I13" s="21" t="s">
        <v>0</v>
      </c>
      <c r="J13" s="21">
        <v>827.32</v>
      </c>
      <c r="K13" s="21">
        <v>827.32</v>
      </c>
      <c r="L13" s="21"/>
      <c r="M13" s="21">
        <v>34</v>
      </c>
      <c r="N13" s="32">
        <v>9126033.6699999999</v>
      </c>
      <c r="O13" s="21">
        <v>0</v>
      </c>
      <c r="P13" s="21">
        <v>0</v>
      </c>
      <c r="Q13" s="21">
        <v>0</v>
      </c>
      <c r="R13" s="32">
        <v>9126033.6699999999</v>
      </c>
      <c r="S13" s="32">
        <v>11031</v>
      </c>
      <c r="T13" s="32">
        <v>10801</v>
      </c>
      <c r="U13" s="21" t="s">
        <v>0</v>
      </c>
    </row>
    <row r="14" spans="1:21" ht="15.75" x14ac:dyDescent="0.25">
      <c r="A14" s="55" t="s">
        <v>51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/>
    </row>
    <row r="15" spans="1:21" ht="15.75" x14ac:dyDescent="0.25">
      <c r="A15" s="30">
        <v>1</v>
      </c>
      <c r="B15" s="30" t="s">
        <v>76</v>
      </c>
      <c r="C15" s="30" t="s">
        <v>77</v>
      </c>
      <c r="D15" s="30" t="s">
        <v>78</v>
      </c>
      <c r="E15" s="30" t="s">
        <v>80</v>
      </c>
      <c r="F15" s="30" t="s">
        <v>81</v>
      </c>
      <c r="G15" s="30"/>
      <c r="H15" s="22"/>
      <c r="I15" s="21">
        <v>1975</v>
      </c>
      <c r="J15" s="21">
        <v>745.7</v>
      </c>
      <c r="K15" s="21">
        <v>745.7</v>
      </c>
      <c r="L15" s="21"/>
      <c r="M15" s="21">
        <v>57</v>
      </c>
      <c r="N15" s="32">
        <f>'виды ремонта'!I15</f>
        <v>6812219</v>
      </c>
      <c r="O15" s="21">
        <v>0</v>
      </c>
      <c r="P15" s="21">
        <v>0</v>
      </c>
      <c r="Q15" s="21">
        <v>0</v>
      </c>
      <c r="R15" s="32">
        <f>'виды ремонта'!M15</f>
        <v>0</v>
      </c>
      <c r="S15" s="32">
        <f>R15/K15</f>
        <v>0</v>
      </c>
      <c r="T15" s="32">
        <f>11930.5/J15</f>
        <v>15.999061284698939</v>
      </c>
      <c r="U15" s="21">
        <v>12.202500000000001</v>
      </c>
    </row>
    <row r="16" spans="1:21" ht="15.75" x14ac:dyDescent="0.25">
      <c r="A16" s="30">
        <v>2</v>
      </c>
      <c r="B16" s="30" t="s">
        <v>76</v>
      </c>
      <c r="C16" s="30" t="s">
        <v>77</v>
      </c>
      <c r="D16" s="30" t="s">
        <v>78</v>
      </c>
      <c r="E16" s="30" t="s">
        <v>82</v>
      </c>
      <c r="F16" s="30">
        <v>26</v>
      </c>
      <c r="G16" s="30"/>
      <c r="H16" s="22"/>
      <c r="I16" s="21">
        <v>1984</v>
      </c>
      <c r="J16" s="32">
        <v>1519.9</v>
      </c>
      <c r="K16" s="32">
        <v>1519.9</v>
      </c>
      <c r="L16" s="21"/>
      <c r="M16" s="21">
        <v>53</v>
      </c>
      <c r="N16" s="32">
        <f>'виды ремонта'!I16</f>
        <v>10952102.5</v>
      </c>
      <c r="O16" s="21">
        <v>0</v>
      </c>
      <c r="P16" s="21">
        <v>0</v>
      </c>
      <c r="Q16" s="21">
        <v>0</v>
      </c>
      <c r="R16" s="32">
        <f>'виды ремонта'!M16</f>
        <v>0</v>
      </c>
      <c r="S16" s="32">
        <f>R16/K16</f>
        <v>0</v>
      </c>
      <c r="T16" s="32">
        <f>11930.5/J16</f>
        <v>7.8495295743140989</v>
      </c>
      <c r="U16" s="21">
        <v>12.202500000000001</v>
      </c>
    </row>
    <row r="17" spans="1:21" ht="31.5" x14ac:dyDescent="0.25">
      <c r="A17" s="36">
        <v>3</v>
      </c>
      <c r="B17" s="36" t="s">
        <v>76</v>
      </c>
      <c r="C17" s="36" t="s">
        <v>77</v>
      </c>
      <c r="D17" s="36" t="s">
        <v>83</v>
      </c>
      <c r="E17" s="36" t="s">
        <v>85</v>
      </c>
      <c r="F17" s="36">
        <v>9</v>
      </c>
      <c r="G17" s="36"/>
      <c r="H17" s="22"/>
      <c r="I17" s="21">
        <v>1956</v>
      </c>
      <c r="J17" s="32">
        <v>615.67999999999995</v>
      </c>
      <c r="K17" s="32">
        <v>615.67999999999995</v>
      </c>
      <c r="L17" s="21"/>
      <c r="M17" s="21">
        <v>40</v>
      </c>
      <c r="N17" s="32">
        <f>'виды ремонта'!I17</f>
        <v>6907663</v>
      </c>
      <c r="O17" s="21"/>
      <c r="P17" s="21"/>
      <c r="Q17" s="21"/>
      <c r="R17" s="32">
        <f>'виды ремонта'!M17</f>
        <v>0</v>
      </c>
      <c r="S17" s="32">
        <f>N17/J17</f>
        <v>11219.566982848233</v>
      </c>
      <c r="T17" s="32">
        <f>11930.5/J17</f>
        <v>19.377761174636177</v>
      </c>
      <c r="U17" s="21">
        <v>12.202500000000001</v>
      </c>
    </row>
    <row r="18" spans="1:21" ht="31.5" x14ac:dyDescent="0.25">
      <c r="A18" s="36">
        <v>4</v>
      </c>
      <c r="B18" s="36" t="s">
        <v>76</v>
      </c>
      <c r="C18" s="36" t="s">
        <v>77</v>
      </c>
      <c r="D18" s="36" t="s">
        <v>83</v>
      </c>
      <c r="E18" s="36" t="s">
        <v>84</v>
      </c>
      <c r="F18" s="36">
        <v>5</v>
      </c>
      <c r="G18" s="36"/>
      <c r="H18" s="22"/>
      <c r="I18" s="21">
        <v>1986</v>
      </c>
      <c r="J18" s="21">
        <v>873.2</v>
      </c>
      <c r="K18" s="21">
        <v>873.2</v>
      </c>
      <c r="L18" s="21"/>
      <c r="M18" s="21">
        <v>45</v>
      </c>
      <c r="N18" s="32">
        <f>'виды ремонта'!I18</f>
        <v>7122170.7020000005</v>
      </c>
      <c r="O18" s="21">
        <v>0</v>
      </c>
      <c r="P18" s="21">
        <v>0</v>
      </c>
      <c r="Q18" s="21">
        <v>0</v>
      </c>
      <c r="R18" s="32">
        <f>'виды ремонта'!M18</f>
        <v>0</v>
      </c>
      <c r="S18" s="32">
        <f>R18/K18</f>
        <v>0</v>
      </c>
      <c r="T18" s="32">
        <f>10910/J18</f>
        <v>12.494273934951901</v>
      </c>
      <c r="U18" s="21">
        <v>12.202500000000001</v>
      </c>
    </row>
    <row r="19" spans="1:21" ht="15.75" x14ac:dyDescent="0.25">
      <c r="A19" s="41">
        <v>5</v>
      </c>
      <c r="B19" s="41" t="s">
        <v>76</v>
      </c>
      <c r="C19" s="41" t="s">
        <v>77</v>
      </c>
      <c r="D19" s="41" t="s">
        <v>78</v>
      </c>
      <c r="E19" s="41" t="s">
        <v>80</v>
      </c>
      <c r="F19" s="41">
        <v>3</v>
      </c>
      <c r="G19" s="41"/>
      <c r="H19" s="22"/>
      <c r="I19" s="21">
        <v>1953</v>
      </c>
      <c r="J19" s="21">
        <v>396.2</v>
      </c>
      <c r="K19" s="21">
        <v>396.2</v>
      </c>
      <c r="L19" s="21"/>
      <c r="M19" s="21">
        <v>20</v>
      </c>
      <c r="N19" s="32">
        <f>'виды ремонта'!I19</f>
        <v>4743470.3</v>
      </c>
      <c r="O19" s="21"/>
      <c r="P19" s="21"/>
      <c r="Q19" s="21"/>
      <c r="R19" s="32">
        <f>'виды ремонта'!M19</f>
        <v>0</v>
      </c>
      <c r="S19" s="32">
        <f>R19/K19</f>
        <v>0</v>
      </c>
      <c r="T19" s="32">
        <f>11930.5/K19</f>
        <v>30.112317011610298</v>
      </c>
      <c r="U19" s="21">
        <v>12.202500000000001</v>
      </c>
    </row>
    <row r="20" spans="1:21" ht="15.75" x14ac:dyDescent="0.25">
      <c r="A20" s="36">
        <v>5</v>
      </c>
      <c r="B20" s="36" t="s">
        <v>76</v>
      </c>
      <c r="C20" s="36" t="s">
        <v>77</v>
      </c>
      <c r="D20" s="36" t="s">
        <v>78</v>
      </c>
      <c r="E20" s="36" t="s">
        <v>80</v>
      </c>
      <c r="F20" s="36" t="s">
        <v>87</v>
      </c>
      <c r="G20" s="36"/>
      <c r="H20" s="22"/>
      <c r="I20" s="21">
        <v>1970</v>
      </c>
      <c r="J20" s="40">
        <v>742.1</v>
      </c>
      <c r="K20" s="40">
        <v>742.1</v>
      </c>
      <c r="L20" s="21"/>
      <c r="M20" s="21">
        <v>55</v>
      </c>
      <c r="N20" s="32">
        <f>'виды ремонта'!I20</f>
        <v>3428838.0799999996</v>
      </c>
      <c r="O20" s="21"/>
      <c r="P20" s="21"/>
      <c r="Q20" s="21"/>
      <c r="R20" s="32">
        <f>'виды ремонта'!M20</f>
        <v>0</v>
      </c>
      <c r="S20" s="32">
        <f>N20/J20</f>
        <v>4620.4528769707576</v>
      </c>
      <c r="T20" s="32">
        <f>24030/J20</f>
        <v>32.381080716884519</v>
      </c>
      <c r="U20" s="21">
        <v>12.202500000000001</v>
      </c>
    </row>
    <row r="21" spans="1:21" ht="15.75" x14ac:dyDescent="0.25">
      <c r="A21" s="36">
        <v>7</v>
      </c>
      <c r="B21" s="36" t="s">
        <v>76</v>
      </c>
      <c r="C21" s="36" t="s">
        <v>77</v>
      </c>
      <c r="D21" s="36" t="s">
        <v>78</v>
      </c>
      <c r="E21" s="36" t="s">
        <v>86</v>
      </c>
      <c r="F21" s="36">
        <v>22</v>
      </c>
      <c r="G21" s="36"/>
      <c r="H21" s="22"/>
      <c r="I21" s="21">
        <v>1957</v>
      </c>
      <c r="J21" s="39">
        <v>704.6</v>
      </c>
      <c r="K21" s="39">
        <v>704.6</v>
      </c>
      <c r="L21" s="21"/>
      <c r="M21" s="21">
        <v>34</v>
      </c>
      <c r="N21" s="32">
        <f>'виды ремонта'!I21</f>
        <v>3860509.4719999996</v>
      </c>
      <c r="O21" s="21"/>
      <c r="P21" s="21"/>
      <c r="Q21" s="21"/>
      <c r="R21" s="32">
        <f>'виды ремонта'!M21</f>
        <v>0</v>
      </c>
      <c r="S21" s="32">
        <f>R21/K21</f>
        <v>0</v>
      </c>
      <c r="T21" s="32">
        <f>24030/J21</f>
        <v>34.104456429179677</v>
      </c>
      <c r="U21" s="21">
        <v>12.202500000000001</v>
      </c>
    </row>
    <row r="22" spans="1:21" ht="35.25" customHeight="1" x14ac:dyDescent="0.25">
      <c r="A22" s="58" t="s">
        <v>54</v>
      </c>
      <c r="B22" s="59"/>
      <c r="C22" s="59"/>
      <c r="D22" s="59"/>
      <c r="E22" s="59"/>
      <c r="F22" s="59"/>
      <c r="G22" s="59"/>
      <c r="H22" s="60"/>
      <c r="I22" s="21" t="s">
        <v>0</v>
      </c>
      <c r="J22" s="21">
        <f>SUM(J15:J21)</f>
        <v>5597.380000000001</v>
      </c>
      <c r="K22" s="21">
        <f>SUM(K15:K21)</f>
        <v>5597.380000000001</v>
      </c>
      <c r="L22" s="21"/>
      <c r="M22" s="21">
        <f>SUM(M15:M21)</f>
        <v>304</v>
      </c>
      <c r="N22" s="32">
        <f>SUM(N15:N21)</f>
        <v>43826973.053999998</v>
      </c>
      <c r="O22" s="21">
        <v>0</v>
      </c>
      <c r="P22" s="21">
        <v>0</v>
      </c>
      <c r="Q22" s="21">
        <v>0</v>
      </c>
      <c r="R22" s="32">
        <f>SUM(R15:R21)</f>
        <v>0</v>
      </c>
      <c r="S22" s="32">
        <f>SUM(S15:S21)</f>
        <v>15840.019859818991</v>
      </c>
      <c r="T22" s="32">
        <f>SUM(T15:T21)</f>
        <v>152.31848012627563</v>
      </c>
      <c r="U22" s="21" t="s">
        <v>0</v>
      </c>
    </row>
    <row r="23" spans="1:21" ht="15.75" x14ac:dyDescent="0.25">
      <c r="A23" s="63" t="s">
        <v>38</v>
      </c>
      <c r="B23" s="63"/>
      <c r="C23" s="63"/>
      <c r="D23" s="63"/>
      <c r="E23" s="63"/>
      <c r="F23" s="63"/>
      <c r="G23" s="63"/>
      <c r="H23" s="63"/>
      <c r="I23" s="6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t="47.25" customHeight="1" x14ac:dyDescent="0.25">
      <c r="A24" s="62" t="s">
        <v>56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</sheetData>
  <mergeCells count="31">
    <mergeCell ref="A22:H22"/>
    <mergeCell ref="A13:H13"/>
    <mergeCell ref="A11:U11"/>
    <mergeCell ref="A14:U14"/>
    <mergeCell ref="A24:U24"/>
    <mergeCell ref="A23:I23"/>
    <mergeCell ref="A8:U8"/>
    <mergeCell ref="A10:H10"/>
    <mergeCell ref="B3:H3"/>
    <mergeCell ref="H4:H6"/>
    <mergeCell ref="G4:G6"/>
    <mergeCell ref="M3:M5"/>
    <mergeCell ref="N3:R3"/>
    <mergeCell ref="F4:F6"/>
    <mergeCell ref="E4:E6"/>
    <mergeCell ref="D4:D6"/>
    <mergeCell ref="C4:C6"/>
    <mergeCell ref="K4:K5"/>
    <mergeCell ref="L4:L5"/>
    <mergeCell ref="N4:N5"/>
    <mergeCell ref="K1:U1"/>
    <mergeCell ref="A2:U2"/>
    <mergeCell ref="A3:A6"/>
    <mergeCell ref="J3:J5"/>
    <mergeCell ref="K3:L3"/>
    <mergeCell ref="S3:S5"/>
    <mergeCell ref="T3:T5"/>
    <mergeCell ref="O4:R4"/>
    <mergeCell ref="B4:B6"/>
    <mergeCell ref="U3:U6"/>
    <mergeCell ref="I3:I6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E24"/>
  <sheetViews>
    <sheetView view="pageBreakPreview" topLeftCell="A4" zoomScale="55" zoomScaleSheetLayoutView="55" workbookViewId="0">
      <selection activeCell="J22" sqref="J22"/>
    </sheetView>
  </sheetViews>
  <sheetFormatPr defaultRowHeight="15" x14ac:dyDescent="0.25"/>
  <cols>
    <col min="1" max="1" width="5.28515625" customWidth="1"/>
    <col min="2" max="2" width="7.42578125" style="7" customWidth="1"/>
    <col min="3" max="3" width="10.28515625" customWidth="1"/>
    <col min="4" max="4" width="7.5703125" customWidth="1"/>
    <col min="5" max="5" width="13.7109375" customWidth="1"/>
    <col min="6" max="6" width="5.28515625" customWidth="1"/>
    <col min="7" max="8" width="4" customWidth="1"/>
    <col min="9" max="9" width="22.140625" customWidth="1"/>
    <col min="10" max="10" width="11.7109375" customWidth="1"/>
    <col min="11" max="11" width="9.85546875" customWidth="1"/>
    <col min="12" max="15" width="5" customWidth="1"/>
    <col min="16" max="16" width="3.7109375" bestFit="1" customWidth="1"/>
    <col min="17" max="17" width="5" customWidth="1"/>
    <col min="18" max="18" width="14" customWidth="1"/>
    <col min="19" max="19" width="27.28515625" customWidth="1"/>
    <col min="20" max="23" width="7.85546875" customWidth="1"/>
    <col min="24" max="24" width="9.42578125" customWidth="1"/>
    <col min="25" max="25" width="17.140625" customWidth="1"/>
    <col min="26" max="26" width="10.42578125" customWidth="1"/>
    <col min="27" max="27" width="6.85546875" customWidth="1"/>
    <col min="28" max="28" width="5" customWidth="1"/>
    <col min="29" max="29" width="17.85546875" customWidth="1"/>
    <col min="30" max="30" width="18.7109375" customWidth="1"/>
    <col min="31" max="31" width="9.7109375" customWidth="1"/>
  </cols>
  <sheetData>
    <row r="1" spans="1:31" ht="21" customHeight="1" x14ac:dyDescent="0.25">
      <c r="N1" s="65" t="s">
        <v>57</v>
      </c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1" ht="62.25" customHeight="1" x14ac:dyDescent="0.25">
      <c r="A2" s="66" t="s">
        <v>72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ht="78" customHeight="1" x14ac:dyDescent="0.25">
      <c r="A3" s="67" t="s">
        <v>21</v>
      </c>
      <c r="B3" s="68" t="s">
        <v>37</v>
      </c>
      <c r="C3" s="68"/>
      <c r="D3" s="68"/>
      <c r="E3" s="68"/>
      <c r="F3" s="68"/>
      <c r="G3" s="68"/>
      <c r="H3" s="68"/>
      <c r="I3" s="67" t="s">
        <v>44</v>
      </c>
      <c r="J3" s="67" t="s">
        <v>29</v>
      </c>
      <c r="K3" s="67"/>
      <c r="L3" s="67"/>
      <c r="M3" s="67"/>
      <c r="N3" s="67"/>
      <c r="O3" s="67"/>
      <c r="P3" s="64" t="s">
        <v>66</v>
      </c>
      <c r="Q3" s="64"/>
      <c r="R3" s="64" t="s">
        <v>30</v>
      </c>
      <c r="S3" s="64"/>
      <c r="T3" s="67" t="s">
        <v>75</v>
      </c>
      <c r="U3" s="67"/>
      <c r="V3" s="67"/>
      <c r="W3" s="67"/>
      <c r="X3" s="64" t="s">
        <v>32</v>
      </c>
      <c r="Y3" s="64"/>
      <c r="Z3" s="64" t="s">
        <v>74</v>
      </c>
      <c r="AA3" s="64" t="s">
        <v>33</v>
      </c>
      <c r="AB3" s="64"/>
      <c r="AC3" s="64" t="s">
        <v>67</v>
      </c>
      <c r="AD3" s="64" t="s">
        <v>68</v>
      </c>
      <c r="AE3" s="64" t="s">
        <v>59</v>
      </c>
    </row>
    <row r="4" spans="1:31" ht="26.25" customHeight="1" x14ac:dyDescent="0.25">
      <c r="A4" s="67"/>
      <c r="B4" s="76" t="s">
        <v>24</v>
      </c>
      <c r="C4" s="76" t="s">
        <v>36</v>
      </c>
      <c r="D4" s="76" t="s">
        <v>34</v>
      </c>
      <c r="E4" s="76" t="s">
        <v>25</v>
      </c>
      <c r="F4" s="76" t="s">
        <v>26</v>
      </c>
      <c r="G4" s="76" t="s">
        <v>27</v>
      </c>
      <c r="H4" s="76" t="s">
        <v>28</v>
      </c>
      <c r="I4" s="67"/>
      <c r="J4" s="67" t="s">
        <v>73</v>
      </c>
      <c r="K4" s="67"/>
      <c r="L4" s="64" t="s">
        <v>62</v>
      </c>
      <c r="M4" s="64" t="s">
        <v>63</v>
      </c>
      <c r="N4" s="64" t="s">
        <v>64</v>
      </c>
      <c r="O4" s="64" t="s">
        <v>65</v>
      </c>
      <c r="P4" s="64"/>
      <c r="Q4" s="64"/>
      <c r="R4" s="64"/>
      <c r="S4" s="64"/>
      <c r="T4" s="67"/>
      <c r="U4" s="67"/>
      <c r="V4" s="67"/>
      <c r="W4" s="67"/>
      <c r="X4" s="64"/>
      <c r="Y4" s="64"/>
      <c r="Z4" s="64"/>
      <c r="AA4" s="64"/>
      <c r="AB4" s="64"/>
      <c r="AC4" s="64"/>
      <c r="AD4" s="64"/>
      <c r="AE4" s="64"/>
    </row>
    <row r="5" spans="1:31" ht="237" customHeight="1" x14ac:dyDescent="0.25">
      <c r="A5" s="67"/>
      <c r="B5" s="76"/>
      <c r="C5" s="76"/>
      <c r="D5" s="76"/>
      <c r="E5" s="76"/>
      <c r="F5" s="76"/>
      <c r="G5" s="76"/>
      <c r="H5" s="76"/>
      <c r="I5" s="67"/>
      <c r="J5" s="29" t="s">
        <v>60</v>
      </c>
      <c r="K5" s="29" t="s">
        <v>61</v>
      </c>
      <c r="L5" s="64"/>
      <c r="M5" s="64"/>
      <c r="N5" s="64"/>
      <c r="O5" s="64"/>
      <c r="P5" s="64"/>
      <c r="Q5" s="64"/>
      <c r="R5" s="64"/>
      <c r="S5" s="64"/>
      <c r="T5" s="64" t="s">
        <v>31</v>
      </c>
      <c r="U5" s="64"/>
      <c r="V5" s="64" t="s">
        <v>39</v>
      </c>
      <c r="W5" s="64"/>
      <c r="X5" s="64"/>
      <c r="Y5" s="64"/>
      <c r="Z5" s="64"/>
      <c r="AA5" s="64"/>
      <c r="AB5" s="64"/>
      <c r="AC5" s="64"/>
      <c r="AD5" s="64"/>
      <c r="AE5" s="64"/>
    </row>
    <row r="6" spans="1:31" ht="15.75" x14ac:dyDescent="0.25">
      <c r="A6" s="67"/>
      <c r="B6" s="76"/>
      <c r="C6" s="76"/>
      <c r="D6" s="76"/>
      <c r="E6" s="76"/>
      <c r="F6" s="76"/>
      <c r="G6" s="76"/>
      <c r="H6" s="76"/>
      <c r="I6" s="28" t="s">
        <v>69</v>
      </c>
      <c r="J6" s="28" t="s">
        <v>69</v>
      </c>
      <c r="K6" s="28" t="s">
        <v>69</v>
      </c>
      <c r="L6" s="28" t="s">
        <v>69</v>
      </c>
      <c r="M6" s="28" t="s">
        <v>69</v>
      </c>
      <c r="N6" s="28" t="s">
        <v>69</v>
      </c>
      <c r="O6" s="28" t="s">
        <v>69</v>
      </c>
      <c r="P6" s="10" t="s">
        <v>20</v>
      </c>
      <c r="Q6" s="28" t="s">
        <v>69</v>
      </c>
      <c r="R6" s="10" t="s">
        <v>19</v>
      </c>
      <c r="S6" s="28" t="s">
        <v>69</v>
      </c>
      <c r="T6" s="10" t="s">
        <v>19</v>
      </c>
      <c r="U6" s="28" t="s">
        <v>69</v>
      </c>
      <c r="V6" s="10" t="s">
        <v>19</v>
      </c>
      <c r="W6" s="28" t="s">
        <v>69</v>
      </c>
      <c r="X6" s="10" t="s">
        <v>19</v>
      </c>
      <c r="Y6" s="28" t="s">
        <v>69</v>
      </c>
      <c r="Z6" s="28" t="s">
        <v>69</v>
      </c>
      <c r="AA6" s="10" t="s">
        <v>18</v>
      </c>
      <c r="AB6" s="28" t="s">
        <v>69</v>
      </c>
      <c r="AC6" s="28" t="s">
        <v>69</v>
      </c>
      <c r="AD6" s="28" t="s">
        <v>69</v>
      </c>
      <c r="AE6" s="28" t="s">
        <v>69</v>
      </c>
    </row>
    <row r="7" spans="1:31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1">
        <v>23</v>
      </c>
      <c r="X7" s="11">
        <v>24</v>
      </c>
      <c r="Y7" s="11">
        <v>25</v>
      </c>
      <c r="Z7" s="11">
        <v>26</v>
      </c>
      <c r="AA7" s="11">
        <v>27</v>
      </c>
      <c r="AB7" s="11">
        <v>28</v>
      </c>
      <c r="AC7" s="11">
        <v>29</v>
      </c>
      <c r="AD7" s="11">
        <v>30</v>
      </c>
      <c r="AE7" s="11">
        <v>31</v>
      </c>
    </row>
    <row r="8" spans="1:31" x14ac:dyDescent="0.25">
      <c r="A8" s="73" t="s">
        <v>53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5"/>
    </row>
    <row r="9" spans="1:31" ht="18.75" x14ac:dyDescent="0.25">
      <c r="A9" s="15">
        <v>1</v>
      </c>
      <c r="B9" s="15" t="s">
        <v>45</v>
      </c>
      <c r="C9" s="15" t="s">
        <v>45</v>
      </c>
      <c r="D9" s="15" t="s">
        <v>45</v>
      </c>
      <c r="E9" s="15" t="s">
        <v>45</v>
      </c>
      <c r="F9" s="15" t="s">
        <v>45</v>
      </c>
      <c r="G9" s="15"/>
      <c r="H9" s="17"/>
      <c r="I9" s="12" t="s">
        <v>45</v>
      </c>
      <c r="J9" s="12"/>
      <c r="K9" s="12"/>
      <c r="L9" s="12"/>
      <c r="M9" s="12"/>
      <c r="N9" s="12"/>
      <c r="O9" s="12"/>
      <c r="P9" s="12"/>
      <c r="Q9" s="12"/>
      <c r="R9" s="12" t="s">
        <v>45</v>
      </c>
      <c r="S9" s="12" t="s">
        <v>45</v>
      </c>
      <c r="T9" s="12"/>
      <c r="U9" s="12"/>
      <c r="V9" s="12"/>
      <c r="W9" s="12"/>
      <c r="X9" s="12"/>
      <c r="Y9" s="12"/>
      <c r="Z9" s="12"/>
      <c r="AA9" s="12"/>
      <c r="AB9" s="12"/>
      <c r="AC9" s="12" t="s">
        <v>45</v>
      </c>
      <c r="AD9" s="12"/>
      <c r="AE9" s="13"/>
    </row>
    <row r="10" spans="1:31" ht="33" customHeight="1" x14ac:dyDescent="0.25">
      <c r="A10" s="69" t="s">
        <v>49</v>
      </c>
      <c r="B10" s="70"/>
      <c r="C10" s="70"/>
      <c r="D10" s="70"/>
      <c r="E10" s="70"/>
      <c r="F10" s="70"/>
      <c r="G10" s="70"/>
      <c r="H10" s="71"/>
      <c r="I10" s="12" t="s">
        <v>45</v>
      </c>
      <c r="J10" s="12"/>
      <c r="K10" s="12"/>
      <c r="L10" s="12"/>
      <c r="M10" s="12"/>
      <c r="N10" s="12"/>
      <c r="O10" s="12"/>
      <c r="P10" s="12"/>
      <c r="Q10" s="12"/>
      <c r="R10" s="12" t="s">
        <v>45</v>
      </c>
      <c r="S10" s="12" t="s">
        <v>45</v>
      </c>
      <c r="T10" s="12"/>
      <c r="U10" s="12"/>
      <c r="V10" s="12"/>
      <c r="W10" s="12"/>
      <c r="X10" s="12"/>
      <c r="Y10" s="12"/>
      <c r="Z10" s="12"/>
      <c r="AA10" s="12"/>
      <c r="AB10" s="12"/>
      <c r="AC10" s="12" t="s">
        <v>45</v>
      </c>
      <c r="AD10" s="12"/>
      <c r="AE10" s="13"/>
    </row>
    <row r="11" spans="1:31" x14ac:dyDescent="0.25">
      <c r="A11" s="73" t="s">
        <v>52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5"/>
    </row>
    <row r="12" spans="1:31" ht="56.25" customHeight="1" x14ac:dyDescent="0.25">
      <c r="A12" s="31">
        <v>1</v>
      </c>
      <c r="B12" s="31" t="s">
        <v>76</v>
      </c>
      <c r="C12" s="31" t="s">
        <v>77</v>
      </c>
      <c r="D12" s="31" t="s">
        <v>78</v>
      </c>
      <c r="E12" s="31" t="s">
        <v>79</v>
      </c>
      <c r="F12" s="31">
        <v>12</v>
      </c>
      <c r="G12" s="15"/>
      <c r="H12" s="17"/>
      <c r="I12" s="33">
        <v>9126033.6699999999</v>
      </c>
      <c r="J12" s="12"/>
      <c r="K12" s="12"/>
      <c r="L12" s="12"/>
      <c r="M12" s="12"/>
      <c r="N12" s="12"/>
      <c r="O12" s="12"/>
      <c r="P12" s="12"/>
      <c r="Q12" s="12"/>
      <c r="R12" s="12">
        <v>648</v>
      </c>
      <c r="S12" s="35">
        <v>8916033.6699999999</v>
      </c>
      <c r="T12" s="12"/>
      <c r="U12" s="12"/>
      <c r="V12" s="12"/>
      <c r="W12" s="12"/>
      <c r="X12" s="12"/>
      <c r="Y12" s="12"/>
      <c r="Z12" s="12"/>
      <c r="AA12" s="12"/>
      <c r="AB12" s="12"/>
      <c r="AC12" s="33">
        <v>210000</v>
      </c>
      <c r="AD12" s="12"/>
      <c r="AE12" s="13"/>
    </row>
    <row r="13" spans="1:31" ht="39" customHeight="1" x14ac:dyDescent="0.25">
      <c r="A13" s="69" t="s">
        <v>50</v>
      </c>
      <c r="B13" s="70"/>
      <c r="C13" s="70"/>
      <c r="D13" s="70"/>
      <c r="E13" s="70"/>
      <c r="F13" s="70"/>
      <c r="G13" s="70"/>
      <c r="H13" s="71"/>
      <c r="I13" s="33">
        <f>S13+AC13</f>
        <v>9126033.6699999999</v>
      </c>
      <c r="J13" s="12"/>
      <c r="K13" s="12"/>
      <c r="L13" s="12"/>
      <c r="M13" s="12"/>
      <c r="N13" s="12"/>
      <c r="O13" s="12"/>
      <c r="P13" s="12"/>
      <c r="Q13" s="12"/>
      <c r="R13" s="12">
        <v>648</v>
      </c>
      <c r="S13" s="33">
        <v>8916033.6699999999</v>
      </c>
      <c r="T13" s="12"/>
      <c r="U13" s="12"/>
      <c r="V13" s="12"/>
      <c r="W13" s="12"/>
      <c r="X13" s="12"/>
      <c r="Y13" s="12"/>
      <c r="Z13" s="12"/>
      <c r="AA13" s="12"/>
      <c r="AB13" s="12"/>
      <c r="AC13" s="33">
        <v>210000</v>
      </c>
      <c r="AD13" s="12"/>
      <c r="AE13" s="13"/>
    </row>
    <row r="14" spans="1:31" x14ac:dyDescent="0.25">
      <c r="A14" s="73" t="s">
        <v>51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5"/>
    </row>
    <row r="15" spans="1:31" ht="37.5" x14ac:dyDescent="0.25">
      <c r="A15" s="31">
        <v>1</v>
      </c>
      <c r="B15" s="31" t="s">
        <v>76</v>
      </c>
      <c r="C15" s="31" t="s">
        <v>77</v>
      </c>
      <c r="D15" s="31" t="s">
        <v>78</v>
      </c>
      <c r="E15" s="31" t="s">
        <v>80</v>
      </c>
      <c r="F15" s="31" t="s">
        <v>81</v>
      </c>
      <c r="G15" s="15"/>
      <c r="H15" s="17"/>
      <c r="I15" s="33">
        <f>S15+AC15</f>
        <v>6812219</v>
      </c>
      <c r="J15" s="12"/>
      <c r="K15" s="12"/>
      <c r="L15" s="12"/>
      <c r="M15" s="12"/>
      <c r="N15" s="12"/>
      <c r="O15" s="12"/>
      <c r="P15" s="12"/>
      <c r="Q15" s="12"/>
      <c r="R15" s="12">
        <v>558</v>
      </c>
      <c r="S15" s="33">
        <f>R15*11930.5</f>
        <v>6657219</v>
      </c>
      <c r="T15" s="12"/>
      <c r="U15" s="12"/>
      <c r="V15" s="12"/>
      <c r="W15" s="12"/>
      <c r="X15" s="12"/>
      <c r="Y15" s="12"/>
      <c r="Z15" s="12"/>
      <c r="AA15" s="12"/>
      <c r="AB15" s="12"/>
      <c r="AC15" s="33">
        <v>155000</v>
      </c>
      <c r="AD15" s="12"/>
      <c r="AE15" s="13"/>
    </row>
    <row r="16" spans="1:31" ht="37.5" x14ac:dyDescent="0.25">
      <c r="A16" s="31">
        <v>2</v>
      </c>
      <c r="B16" s="31" t="s">
        <v>76</v>
      </c>
      <c r="C16" s="31" t="s">
        <v>77</v>
      </c>
      <c r="D16" s="31" t="s">
        <v>78</v>
      </c>
      <c r="E16" s="31" t="s">
        <v>82</v>
      </c>
      <c r="F16" s="31">
        <v>26</v>
      </c>
      <c r="G16" s="15"/>
      <c r="H16" s="17"/>
      <c r="I16" s="33">
        <f>S16+AC16</f>
        <v>10952102.5</v>
      </c>
      <c r="J16" s="12"/>
      <c r="K16" s="12"/>
      <c r="L16" s="12"/>
      <c r="M16" s="12"/>
      <c r="N16" s="12"/>
      <c r="O16" s="12"/>
      <c r="P16" s="12"/>
      <c r="Q16" s="12"/>
      <c r="R16" s="12">
        <v>905</v>
      </c>
      <c r="S16" s="33">
        <f>R16*11930.5</f>
        <v>10797102.5</v>
      </c>
      <c r="T16" s="12"/>
      <c r="U16" s="12"/>
      <c r="V16" s="12"/>
      <c r="W16" s="12"/>
      <c r="X16" s="12"/>
      <c r="Y16" s="12"/>
      <c r="Z16" s="12"/>
      <c r="AA16" s="12"/>
      <c r="AB16" s="12"/>
      <c r="AC16" s="33">
        <v>155000</v>
      </c>
      <c r="AD16" s="12"/>
      <c r="AE16" s="13"/>
    </row>
    <row r="17" spans="1:31" ht="31.5" x14ac:dyDescent="0.25">
      <c r="A17" s="36">
        <v>3</v>
      </c>
      <c r="B17" s="36" t="s">
        <v>76</v>
      </c>
      <c r="C17" s="36" t="s">
        <v>77</v>
      </c>
      <c r="D17" s="36" t="s">
        <v>83</v>
      </c>
      <c r="E17" s="36" t="s">
        <v>85</v>
      </c>
      <c r="F17" s="36">
        <v>9</v>
      </c>
      <c r="G17" s="38"/>
      <c r="H17" s="17"/>
      <c r="I17" s="33">
        <f>S17+AC17</f>
        <v>6907663</v>
      </c>
      <c r="J17" s="12"/>
      <c r="K17" s="12"/>
      <c r="L17" s="12"/>
      <c r="M17" s="12"/>
      <c r="N17" s="12"/>
      <c r="O17" s="12"/>
      <c r="P17" s="12"/>
      <c r="Q17" s="12"/>
      <c r="R17" s="12">
        <v>566</v>
      </c>
      <c r="S17" s="33">
        <f>R17*11930.5</f>
        <v>6752663</v>
      </c>
      <c r="T17" s="12"/>
      <c r="U17" s="12"/>
      <c r="V17" s="12"/>
      <c r="W17" s="12"/>
      <c r="X17" s="12"/>
      <c r="Y17" s="12"/>
      <c r="Z17" s="12"/>
      <c r="AA17" s="12"/>
      <c r="AB17" s="12"/>
      <c r="AC17" s="33">
        <v>155000</v>
      </c>
      <c r="AD17" s="12"/>
      <c r="AE17" s="13"/>
    </row>
    <row r="18" spans="1:31" ht="37.5" x14ac:dyDescent="0.25">
      <c r="A18" s="38">
        <v>4</v>
      </c>
      <c r="B18" s="38" t="s">
        <v>76</v>
      </c>
      <c r="C18" s="38" t="s">
        <v>77</v>
      </c>
      <c r="D18" s="38" t="s">
        <v>83</v>
      </c>
      <c r="E18" s="38" t="s">
        <v>84</v>
      </c>
      <c r="F18" s="38">
        <v>5</v>
      </c>
      <c r="G18" s="38"/>
      <c r="H18" s="17"/>
      <c r="I18" s="33">
        <f>S18+AC18</f>
        <v>7122170.7020000005</v>
      </c>
      <c r="J18" s="12"/>
      <c r="K18" s="12"/>
      <c r="L18" s="12"/>
      <c r="M18" s="12"/>
      <c r="N18" s="12"/>
      <c r="O18" s="12"/>
      <c r="P18" s="37"/>
      <c r="Q18" s="17"/>
      <c r="R18" s="12">
        <v>638.6</v>
      </c>
      <c r="S18" s="33">
        <f>R18*10910.07</f>
        <v>6967170.7020000005</v>
      </c>
      <c r="T18" s="37"/>
      <c r="U18" s="37"/>
      <c r="V18" s="37"/>
      <c r="W18" s="12"/>
      <c r="X18" s="12"/>
      <c r="Y18" s="12"/>
      <c r="Z18" s="12"/>
      <c r="AA18" s="12"/>
      <c r="AB18" s="12"/>
      <c r="AC18" s="33">
        <v>155000</v>
      </c>
      <c r="AD18" s="14"/>
      <c r="AE18" s="13"/>
    </row>
    <row r="19" spans="1:31" ht="37.5" x14ac:dyDescent="0.25">
      <c r="A19" s="43">
        <v>5</v>
      </c>
      <c r="B19" s="43" t="s">
        <v>76</v>
      </c>
      <c r="C19" s="43" t="s">
        <v>77</v>
      </c>
      <c r="D19" s="43" t="s">
        <v>78</v>
      </c>
      <c r="E19" s="43" t="s">
        <v>80</v>
      </c>
      <c r="F19" s="43">
        <v>3</v>
      </c>
      <c r="G19" s="43"/>
      <c r="H19" s="17"/>
      <c r="I19" s="33">
        <f>S19+AC19</f>
        <v>4743470.3</v>
      </c>
      <c r="J19" s="12"/>
      <c r="K19" s="12"/>
      <c r="L19" s="12"/>
      <c r="M19" s="12"/>
      <c r="N19" s="12"/>
      <c r="O19" s="12"/>
      <c r="P19" s="42"/>
      <c r="Q19" s="17"/>
      <c r="R19" s="12">
        <v>384.6</v>
      </c>
      <c r="S19" s="33">
        <f>R19*11930.5</f>
        <v>4588470.3</v>
      </c>
      <c r="T19" s="42"/>
      <c r="U19" s="42"/>
      <c r="V19" s="42"/>
      <c r="W19" s="12"/>
      <c r="X19" s="12"/>
      <c r="Y19" s="12"/>
      <c r="Z19" s="12"/>
      <c r="AA19" s="12"/>
      <c r="AB19" s="12"/>
      <c r="AC19" s="33">
        <v>155000</v>
      </c>
      <c r="AD19" s="14"/>
      <c r="AE19" s="13"/>
    </row>
    <row r="20" spans="1:31" ht="18.75" x14ac:dyDescent="0.25">
      <c r="A20" s="36">
        <v>6</v>
      </c>
      <c r="B20" s="36" t="s">
        <v>76</v>
      </c>
      <c r="C20" s="36" t="s">
        <v>77</v>
      </c>
      <c r="D20" s="36" t="s">
        <v>78</v>
      </c>
      <c r="E20" s="36" t="s">
        <v>80</v>
      </c>
      <c r="F20" s="36" t="s">
        <v>87</v>
      </c>
      <c r="G20" s="38"/>
      <c r="H20" s="17"/>
      <c r="I20" s="33">
        <f>Y20+AC20</f>
        <v>3428838.0799999996</v>
      </c>
      <c r="J20" s="12"/>
      <c r="K20" s="12"/>
      <c r="L20" s="12"/>
      <c r="M20" s="12"/>
      <c r="N20" s="12"/>
      <c r="O20" s="12"/>
      <c r="P20" s="12"/>
      <c r="Q20" s="12"/>
      <c r="R20" s="12"/>
      <c r="S20" s="33"/>
      <c r="T20" s="12"/>
      <c r="U20" s="12"/>
      <c r="V20" s="12"/>
      <c r="W20" s="12"/>
      <c r="X20" s="12">
        <v>496</v>
      </c>
      <c r="Y20" s="33">
        <f>X20*6600.48</f>
        <v>3273838.0799999996</v>
      </c>
      <c r="Z20" s="12"/>
      <c r="AA20" s="12"/>
      <c r="AB20" s="12"/>
      <c r="AC20" s="33">
        <v>155000</v>
      </c>
      <c r="AD20" s="12"/>
      <c r="AE20" s="13"/>
    </row>
    <row r="21" spans="1:31" ht="18.75" x14ac:dyDescent="0.25">
      <c r="A21" s="36">
        <v>7</v>
      </c>
      <c r="B21" s="36" t="s">
        <v>76</v>
      </c>
      <c r="C21" s="36" t="s">
        <v>77</v>
      </c>
      <c r="D21" s="36" t="s">
        <v>78</v>
      </c>
      <c r="E21" s="36" t="s">
        <v>86</v>
      </c>
      <c r="F21" s="36">
        <v>22</v>
      </c>
      <c r="G21" s="38"/>
      <c r="H21" s="17"/>
      <c r="I21" s="33">
        <f>Y21+AC21</f>
        <v>3860509.4719999996</v>
      </c>
      <c r="J21" s="12"/>
      <c r="K21" s="12"/>
      <c r="L21" s="12"/>
      <c r="M21" s="12"/>
      <c r="N21" s="12"/>
      <c r="O21" s="12"/>
      <c r="P21" s="12"/>
      <c r="Q21" s="12"/>
      <c r="R21" s="12"/>
      <c r="S21" s="33"/>
      <c r="T21" s="12"/>
      <c r="U21" s="12"/>
      <c r="V21" s="12"/>
      <c r="W21" s="12"/>
      <c r="X21" s="12">
        <v>561.4</v>
      </c>
      <c r="Y21" s="33">
        <f>X21*6600.48</f>
        <v>3705509.4719999996</v>
      </c>
      <c r="Z21" s="12"/>
      <c r="AA21" s="12"/>
      <c r="AB21" s="12"/>
      <c r="AC21" s="33">
        <v>155000</v>
      </c>
      <c r="AD21" s="12"/>
      <c r="AE21" s="13"/>
    </row>
    <row r="22" spans="1:31" ht="40.5" customHeight="1" x14ac:dyDescent="0.25">
      <c r="A22" s="69" t="s">
        <v>54</v>
      </c>
      <c r="B22" s="70"/>
      <c r="C22" s="70"/>
      <c r="D22" s="70"/>
      <c r="E22" s="70"/>
      <c r="F22" s="70"/>
      <c r="G22" s="70"/>
      <c r="H22" s="71"/>
      <c r="I22" s="33">
        <f>SUM(I15:I21)</f>
        <v>43826973.053999998</v>
      </c>
      <c r="J22" s="33"/>
      <c r="K22" s="12"/>
      <c r="L22" s="12"/>
      <c r="M22" s="12"/>
      <c r="N22" s="12"/>
      <c r="O22" s="12"/>
      <c r="P22" s="12"/>
      <c r="Q22" s="12"/>
      <c r="R22" s="33">
        <f>SUM(R15:R21)</f>
        <v>3052.2</v>
      </c>
      <c r="S22" s="33">
        <f>SUM(S15:S19)</f>
        <v>35762625.501999997</v>
      </c>
      <c r="T22" s="12"/>
      <c r="U22" s="12"/>
      <c r="V22" s="12"/>
      <c r="W22" s="12"/>
      <c r="X22" s="12">
        <f>SUM(X20:X21)</f>
        <v>1057.4000000000001</v>
      </c>
      <c r="Y22" s="33">
        <f>SUM(Y20:Y21)</f>
        <v>6979347.5519999992</v>
      </c>
      <c r="Z22" s="12"/>
      <c r="AA22" s="12"/>
      <c r="AB22" s="12"/>
      <c r="AC22" s="33">
        <f>SUM(AC15:AC21)</f>
        <v>1085000</v>
      </c>
      <c r="AD22" s="12"/>
      <c r="AE22" s="13"/>
    </row>
    <row r="23" spans="1:31" ht="24" customHeight="1" x14ac:dyDescent="0.25">
      <c r="A23" s="16" t="s">
        <v>38</v>
      </c>
      <c r="B23" s="16"/>
      <c r="C23" s="16"/>
      <c r="D23" s="16"/>
      <c r="E23" s="16"/>
      <c r="F23" s="16"/>
      <c r="G23" s="16"/>
      <c r="H23" s="16"/>
      <c r="I23" s="16"/>
      <c r="J23" s="1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ht="74.25" customHeight="1" x14ac:dyDescent="0.25">
      <c r="A24" s="72" t="s">
        <v>58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</row>
  </sheetData>
  <mergeCells count="36">
    <mergeCell ref="P3:Q5"/>
    <mergeCell ref="C4:C6"/>
    <mergeCell ref="B4:B6"/>
    <mergeCell ref="O4:O5"/>
    <mergeCell ref="N4:N5"/>
    <mergeCell ref="M4:M5"/>
    <mergeCell ref="L4:L5"/>
    <mergeCell ref="H4:H6"/>
    <mergeCell ref="G4:G6"/>
    <mergeCell ref="F4:F6"/>
    <mergeCell ref="E4:E6"/>
    <mergeCell ref="D4:D6"/>
    <mergeCell ref="J4:K4"/>
    <mergeCell ref="A22:H22"/>
    <mergeCell ref="A24:AE24"/>
    <mergeCell ref="A8:AE8"/>
    <mergeCell ref="A10:H10"/>
    <mergeCell ref="A11:AE11"/>
    <mergeCell ref="A13:H13"/>
    <mergeCell ref="A14:AE14"/>
    <mergeCell ref="Z3:Z5"/>
    <mergeCell ref="AD3:AD5"/>
    <mergeCell ref="N1:AE1"/>
    <mergeCell ref="AA3:AB5"/>
    <mergeCell ref="R3:S5"/>
    <mergeCell ref="X3:Y5"/>
    <mergeCell ref="AC3:AC5"/>
    <mergeCell ref="A2:AE2"/>
    <mergeCell ref="AE3:AE5"/>
    <mergeCell ref="A3:A6"/>
    <mergeCell ref="B3:H3"/>
    <mergeCell ref="I3:I5"/>
    <mergeCell ref="V5:W5"/>
    <mergeCell ref="T5:U5"/>
    <mergeCell ref="T3:W4"/>
    <mergeCell ref="J3:O3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39" orientation="landscape" r:id="rId1"/>
  <rowBreaks count="1" manualBreakCount="1">
    <brk id="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3"/>
  <sheetViews>
    <sheetView view="pageBreakPreview" zoomScale="120" zoomScaleNormal="115" zoomScaleSheetLayoutView="120" workbookViewId="0">
      <selection activeCell="A13" sqref="A13:F13"/>
    </sheetView>
  </sheetViews>
  <sheetFormatPr defaultRowHeight="15" x14ac:dyDescent="0.25"/>
  <cols>
    <col min="1" max="1" width="4.140625" customWidth="1"/>
    <col min="2" max="2" width="39.85546875" customWidth="1"/>
    <col min="3" max="6" width="20.7109375" customWidth="1"/>
  </cols>
  <sheetData>
    <row r="1" spans="1:6" ht="15" customHeight="1" x14ac:dyDescent="0.25">
      <c r="A1" s="6"/>
      <c r="E1" s="79" t="s">
        <v>71</v>
      </c>
      <c r="F1" s="79"/>
    </row>
    <row r="2" spans="1:6" ht="41.25" customHeight="1" x14ac:dyDescent="0.25">
      <c r="A2" s="66" t="s">
        <v>35</v>
      </c>
      <c r="B2" s="66"/>
      <c r="C2" s="66"/>
      <c r="D2" s="66"/>
      <c r="E2" s="66"/>
      <c r="F2" s="66"/>
    </row>
    <row r="3" spans="1:6" ht="71.25" customHeight="1" x14ac:dyDescent="0.25">
      <c r="A3" s="80" t="s">
        <v>17</v>
      </c>
      <c r="B3" s="82" t="s">
        <v>41</v>
      </c>
      <c r="C3" s="25" t="s">
        <v>40</v>
      </c>
      <c r="D3" s="25" t="s">
        <v>14</v>
      </c>
      <c r="E3" s="24" t="s">
        <v>22</v>
      </c>
      <c r="F3" s="24" t="s">
        <v>13</v>
      </c>
    </row>
    <row r="4" spans="1:6" x14ac:dyDescent="0.25">
      <c r="A4" s="81"/>
      <c r="B4" s="82"/>
      <c r="C4" s="5" t="s">
        <v>19</v>
      </c>
      <c r="D4" s="2" t="s">
        <v>2</v>
      </c>
      <c r="E4" s="2" t="s">
        <v>20</v>
      </c>
      <c r="F4" s="2" t="s">
        <v>69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25.5" x14ac:dyDescent="0.25">
      <c r="A6" s="2" t="s">
        <v>45</v>
      </c>
      <c r="B6" s="3" t="s">
        <v>46</v>
      </c>
      <c r="C6" s="4" t="s">
        <v>45</v>
      </c>
      <c r="D6" s="2" t="s">
        <v>45</v>
      </c>
      <c r="E6" s="2" t="s">
        <v>45</v>
      </c>
      <c r="F6" s="2" t="s">
        <v>45</v>
      </c>
    </row>
    <row r="7" spans="1:6" ht="29.25" customHeight="1" x14ac:dyDescent="0.25">
      <c r="A7" s="9"/>
      <c r="B7" s="1" t="s">
        <v>42</v>
      </c>
      <c r="C7" s="2" t="s">
        <v>45</v>
      </c>
      <c r="D7" s="2" t="s">
        <v>45</v>
      </c>
      <c r="E7" s="2" t="s">
        <v>45</v>
      </c>
      <c r="F7" s="2" t="s">
        <v>45</v>
      </c>
    </row>
    <row r="8" spans="1:6" ht="25.5" x14ac:dyDescent="0.25">
      <c r="A8" s="2" t="s">
        <v>45</v>
      </c>
      <c r="B8" s="8" t="s">
        <v>47</v>
      </c>
      <c r="C8" s="4">
        <v>827.32</v>
      </c>
      <c r="D8" s="2">
        <v>34</v>
      </c>
      <c r="E8" s="2">
        <v>1</v>
      </c>
      <c r="F8" s="34">
        <v>9126033.6699999999</v>
      </c>
    </row>
    <row r="9" spans="1:6" ht="24.75" customHeight="1" x14ac:dyDescent="0.25">
      <c r="A9" s="9"/>
      <c r="B9" s="1" t="s">
        <v>42</v>
      </c>
      <c r="C9" s="4">
        <v>827.32</v>
      </c>
      <c r="D9" s="2">
        <v>34</v>
      </c>
      <c r="E9" s="2">
        <v>1</v>
      </c>
      <c r="F9" s="34">
        <v>9126033.6699999999</v>
      </c>
    </row>
    <row r="10" spans="1:6" ht="24.75" customHeight="1" x14ac:dyDescent="0.25">
      <c r="A10" s="2" t="s">
        <v>45</v>
      </c>
      <c r="B10" s="18" t="s">
        <v>48</v>
      </c>
      <c r="C10" s="34">
        <f>'перечень МКД'!J22</f>
        <v>5597.380000000001</v>
      </c>
      <c r="D10" s="2">
        <v>304</v>
      </c>
      <c r="E10" s="2">
        <v>7</v>
      </c>
      <c r="F10" s="34">
        <f>'перечень МКД'!N22</f>
        <v>43826973.053999998</v>
      </c>
    </row>
    <row r="11" spans="1:6" ht="24.75" customHeight="1" x14ac:dyDescent="0.25">
      <c r="A11" s="18"/>
      <c r="B11" s="1" t="s">
        <v>42</v>
      </c>
      <c r="C11" s="34">
        <f>'перечень МКД'!J22</f>
        <v>5597.380000000001</v>
      </c>
      <c r="D11" s="2">
        <v>304</v>
      </c>
      <c r="E11" s="2">
        <v>7</v>
      </c>
      <c r="F11" s="34">
        <f>'перечень МКД'!N22</f>
        <v>43826973.053999998</v>
      </c>
    </row>
    <row r="12" spans="1:6" ht="16.5" customHeight="1" x14ac:dyDescent="0.25">
      <c r="A12" s="78" t="s">
        <v>38</v>
      </c>
      <c r="B12" s="78"/>
      <c r="C12" s="78"/>
      <c r="D12" s="78"/>
      <c r="E12" s="78"/>
    </row>
    <row r="13" spans="1:6" ht="66" customHeight="1" x14ac:dyDescent="0.25">
      <c r="A13" s="77" t="s">
        <v>58</v>
      </c>
      <c r="B13" s="77"/>
      <c r="C13" s="77"/>
      <c r="D13" s="77"/>
      <c r="E13" s="77"/>
      <c r="F13" s="77"/>
    </row>
  </sheetData>
  <mergeCells count="6">
    <mergeCell ref="A13:F13"/>
    <mergeCell ref="A12:E12"/>
    <mergeCell ref="E1:F1"/>
    <mergeCell ref="A2:F2"/>
    <mergeCell ref="A3:A4"/>
    <mergeCell ref="B3:B4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qwerty</cp:lastModifiedBy>
  <cp:lastPrinted>2024-06-24T06:52:34Z</cp:lastPrinted>
  <dcterms:created xsi:type="dcterms:W3CDTF">2014-04-04T11:20:04Z</dcterms:created>
  <dcterms:modified xsi:type="dcterms:W3CDTF">2024-06-24T06:53:40Z</dcterms:modified>
</cp:coreProperties>
</file>